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202300"/>
  <xr:revisionPtr revIDLastSave="0" documentId="13_ncr:1_{442CB625-9A04-4E41-92DD-CB3AD3FC1465}" xr6:coauthVersionLast="47" xr6:coauthVersionMax="47" xr10:uidLastSave="{00000000-0000-0000-0000-000000000000}"/>
  <bookViews>
    <workbookView xWindow="-28920" yWindow="-120" windowWidth="29040" windowHeight="16440" xr2:uid="{85B99F6C-4E1B-4C39-9CF5-A83A88F14C47}"/>
    <workbookView xWindow="-120" yWindow="-120" windowWidth="29040" windowHeight="15720" xr2:uid="{F3CAC2F9-004C-4931-9B42-FEC434BBBA1F}"/>
  </bookViews>
  <sheets>
    <sheet name="PiCD Svenska" sheetId="1" r:id="rId1"/>
    <sheet name="Scoring" sheetId="5" r:id="rId2"/>
    <sheet name="Sammanfattning" sheetId="6" r:id="rId3"/>
    <sheet name="Information" sheetId="4" r:id="rId4"/>
    <sheet name="Normgrupper" sheetId="7" r:id="rId5"/>
  </sheets>
  <definedNames>
    <definedName name="norms_groups">INDIRECT("norms[group]")</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5" l="1"/>
  <c r="A13" i="6" s="1"/>
  <c r="B8" i="5"/>
  <c r="A5" i="6" s="1"/>
  <c r="B6" i="5"/>
  <c r="C6" i="5" s="1"/>
  <c r="B5" i="5"/>
  <c r="C5" i="5" s="1"/>
  <c r="B3" i="5"/>
  <c r="C3" i="5" s="1"/>
  <c r="B2" i="5"/>
  <c r="C2" i="5" s="1"/>
  <c r="B4" i="5"/>
  <c r="C4" i="5" s="1"/>
  <c r="D2" i="5" l="1"/>
  <c r="A7" i="6" s="1"/>
  <c r="D3" i="5"/>
  <c r="A8" i="6" s="1"/>
  <c r="D4" i="5"/>
  <c r="A9" i="6" s="1"/>
  <c r="D5" i="5"/>
  <c r="A10" i="6" s="1"/>
  <c r="D6" i="5"/>
  <c r="A11" i="6" s="1"/>
</calcChain>
</file>

<file path=xl/sharedStrings.xml><?xml version="1.0" encoding="utf-8"?>
<sst xmlns="http://schemas.openxmlformats.org/spreadsheetml/2006/main" count="127" uniqueCount="124">
  <si>
    <t>Joshua R. Oltmanns and Thomas A. Widiger</t>
  </si>
  <si>
    <t>The Personality Inventory for ICD-11 (PiCD)</t>
  </si>
  <si>
    <t>Jag är vanligtvis en orolig person.</t>
  </si>
  <si>
    <t>Jag brukar agera impulsivt.</t>
  </si>
  <si>
    <t>Jag föredrar att hålla mig borta från andra människor.</t>
  </si>
  <si>
    <t>Jag har hamnat i bråk på grund av min ilska.</t>
  </si>
  <si>
    <t>Jag lägger mycket tid på att organisera och ordna saker.</t>
  </si>
  <si>
    <t>När saker i mitt liv inte går som planerat blir jag väldigt upprörd.</t>
  </si>
  <si>
    <t>Jag är inte en särskilt ansvarstagande person.</t>
  </si>
  <si>
    <t>Andra säger att jag inte visar mina känslor.</t>
  </si>
  <si>
    <t>Andras problem är lustiga för mig.</t>
  </si>
  <si>
    <t>Jag tar inga risker.</t>
  </si>
  <si>
    <t>Mitt humör förändras ofta under veckans gång.</t>
  </si>
  <si>
    <t>Jag är inte en särskilt välorganiserad person.</t>
  </si>
  <si>
    <t>Jag är tystlåten i andras sällskap.</t>
  </si>
  <si>
    <t>Jag kan lätt få människor att göra som jag vill.</t>
  </si>
  <si>
    <t>Jag tänker noggrant igenom saker innan jag agerar.</t>
  </si>
  <si>
    <t>När saker inte går bra för mig blir jag mer nervös än de flesta.</t>
  </si>
  <si>
    <t>Jag fattar förhastade beslut.</t>
  </si>
  <si>
    <t>Jag står inte särskilt nära någon.</t>
  </si>
  <si>
    <t>Jag är mycket mer tävlingsinriktad än andra.</t>
  </si>
  <si>
    <t>Andra tycker att jag är en perfektionist.</t>
  </si>
  <si>
    <t>När någonting har varit svårt tar det lång tid för mig att fungera som vanligt igen.</t>
  </si>
  <si>
    <t>Ibland går jag från jobbet utan att meddela mina kollegor.</t>
  </si>
  <si>
    <t>Jag mår i stort sett likadant hela tiden.</t>
  </si>
  <si>
    <t>Vissa människor förtjänar att vara hemlösa.</t>
  </si>
  <si>
    <t>Jag väljer alltid det säkraste alternativet.</t>
  </si>
  <si>
    <t>Hur mitt humör förändras hänger inte ihop med vad som händer i mitt liv.</t>
  </si>
  <si>
    <t>Jag kan vara ganska slarvig och oorganiserad.</t>
  </si>
  <si>
    <t>Jag beskrivs bäst som "blyg".</t>
  </si>
  <si>
    <t>Jag charmar ofta människor som jag egentligen inte tycker om.</t>
  </si>
  <si>
    <t>Jag gör aldrig något impulsivt.</t>
  </si>
  <si>
    <t>Andra märker av min nervositet.</t>
  </si>
  <si>
    <t>Jag föredrar att göra först och tänka sen.</t>
  </si>
  <si>
    <t>Andra säger att jag är distanserad och tillbakadragen.</t>
  </si>
  <si>
    <t>Jag är alltid redo för konflikt.</t>
  </si>
  <si>
    <t>Jag strävar efter perfektion.</t>
  </si>
  <si>
    <t>Jag är känslig för kritik.</t>
  </si>
  <si>
    <t>Jag låter bli att gå till jobbet när jag inte känner för det.</t>
  </si>
  <si>
    <t>Jag har sällan känt mig riktigt upprymd.</t>
  </si>
  <si>
    <t>Jag bryr mig inte om jag sårar någon annans känslor.</t>
  </si>
  <si>
    <t>Min högsta prioritet är att vara säker och trygg.</t>
  </si>
  <si>
    <t>Jag växlar ofta mellan att känna mig glad och ledsen.</t>
  </si>
  <si>
    <t>Jag bryr mig inte om att hålla mig till ett schema eller en plan.</t>
  </si>
  <si>
    <t>Jag pratar mindre än de flesta andra.</t>
  </si>
  <si>
    <t>Jag är en manipulativ person.</t>
  </si>
  <si>
    <t>Jag tänker noga igenom varje beslut.</t>
  </si>
  <si>
    <t>Jag känner mig ofta rädd utan någon särskild anledning.</t>
  </si>
  <si>
    <t>Jag gör ofta saker utan att tänka.</t>
  </si>
  <si>
    <t>Jag skulle inte ha något emot att leva helt ensam utan mänsklig kontakt.</t>
  </si>
  <si>
    <t>Jag är bra på att konfrontera andra, och gör det gärna.</t>
  </si>
  <si>
    <t>Jag sätter mycket stolthet i att göra ett bra arbete.</t>
  </si>
  <si>
    <t>Jag känner mig utsatt.</t>
  </si>
  <si>
    <t>Jag lägger pengar på nöjen trots att jag har obetalda räkningar.</t>
  </si>
  <si>
    <t>Jag känner inte känslor lika starkt som andra.</t>
  </si>
  <si>
    <t>Jag skulle vara en bra soldat eftersom jag inte skulle bekymras av att skada någon.</t>
  </si>
  <si>
    <t>Jag tenderar att vara mycket försiktig och noggrann.</t>
  </si>
  <si>
    <t>Mina humörsvängningar är mycket starkare än andras.</t>
  </si>
  <si>
    <t>Jag följer ingen särskild struktur eller plan när jag arbetar med något.</t>
  </si>
  <si>
    <t>Jag är alltid tillbakadragen i sociala sammanhang.</t>
  </si>
  <si>
    <t>Jag har framgångsrikt lurat och manipulerat människor.</t>
  </si>
  <si>
    <t>Jag älskar mottot "tänk innan du agerar".</t>
  </si>
  <si>
    <t>Instämmer inte alls</t>
  </si>
  <si>
    <t>Instämmer delvis inte</t>
  </si>
  <si>
    <t>Varken eller (neutral)</t>
  </si>
  <si>
    <t>Instämmer delvis</t>
  </si>
  <si>
    <t>Instämmer helt</t>
  </si>
  <si>
    <t>Svar</t>
  </si>
  <si>
    <t>Nedan följer flera påståenden om hur du kan känna eller bete dig. Vänligen besvara varje fråga på det sätt som bäst beskriver dig på en skala från 1 till 5 där:							
1 = instämmer inte alls, 2 = instämmer delvis inte, 3 = varken eller (neutral), 4 = instämmer delvis och 5 = instämmer helt							
Läs varje påstående noggrant och välj det svar som bäst motsvarar hur mycket du instämmer eller inte instämmer. Det finns inga rätta eller felaktiga svar. Beskriv dig själv ärligt och uttryck dina uppfattningar så noggrant som möjligt.							
För in ditt svar i den gröna kolumnen till höger om sista svarsalternativet.</t>
  </si>
  <si>
    <t>Detta ark kan användas för att administrera och beräkna resultat för The Personality Inventory for ICD-11 (PiCD) skapat av Joshua R. Oltmanns och Thomas A. Widiger.</t>
  </si>
  <si>
    <t>PiCD har översatts från engelska med författarnas tillstånd av Saila Aho, Andreas Bygdell, Henrik Esbjörnsson, Niklas Liljedahl &amp; Lina Markeby.</t>
  </si>
  <si>
    <r>
      <t xml:space="preserve">Detta ark har skapats av Andreas Bygdell. </t>
    </r>
    <r>
      <rPr>
        <u/>
        <sz val="11"/>
        <color rgb="FF000000"/>
        <rFont val="Aptos Narrow"/>
        <family val="2"/>
        <scheme val="minor"/>
      </rPr>
      <t xml:space="preserve">Ingen garanti lämnas för arkets funktion eller korrekta resultat. </t>
    </r>
    <r>
      <rPr>
        <sz val="11"/>
        <color rgb="FF000000"/>
        <rFont val="Aptos Narrow"/>
        <family val="2"/>
        <scheme val="minor"/>
      </rPr>
      <t>Synpunkter och förslag kan skickas till kontakt@bygdell.se.</t>
    </r>
  </si>
  <si>
    <t>Under fliken "sammanfattning" ges löptext som kan användas som utkast till skriven sammanfattning av resultat.</t>
  </si>
  <si>
    <t>Domän</t>
  </si>
  <si>
    <t>Negativ affekt</t>
  </si>
  <si>
    <t>Dysinhibering</t>
  </si>
  <si>
    <t>Distansering</t>
  </si>
  <si>
    <t>Dissocialitet</t>
  </si>
  <si>
    <t>Anankasm</t>
  </si>
  <si>
    <t>Score</t>
  </si>
  <si>
    <t>Medelvärde</t>
  </si>
  <si>
    <t>THE PERSONALITY INVENTORY FOR ICD-11 (PiCD)</t>
  </si>
  <si>
    <t>Texten nedan är automatgenererad och visas korrekt först efter att värden för alla items har fyllts i. Texten är formaterad för att rymmas i en textruta med max 2000 tecken och 29 rader. Markera alla rader i rutan och tryck ctrl + C (Windows) eller command + C (macOS).</t>
  </si>
  <si>
    <t>Referens</t>
  </si>
  <si>
    <t>Normgrupp</t>
  </si>
  <si>
    <t>spanish_community</t>
  </si>
  <si>
    <t>spanish_clinical</t>
  </si>
  <si>
    <t>reference</t>
  </si>
  <si>
    <t>na_m</t>
  </si>
  <si>
    <t>na_sd</t>
  </si>
  <si>
    <t>di_m</t>
  </si>
  <si>
    <t>di_sd</t>
  </si>
  <si>
    <t>ds_m</t>
  </si>
  <si>
    <t>ds_sd</t>
  </si>
  <si>
    <t>an_m</t>
  </si>
  <si>
    <t>an_sd</t>
  </si>
  <si>
    <t>det_m</t>
  </si>
  <si>
    <t>det_sd</t>
  </si>
  <si>
    <t>group</t>
  </si>
  <si>
    <t>T =</t>
  </si>
  <si>
    <t>desc_swe</t>
  </si>
  <si>
    <t>desc_eng</t>
  </si>
  <si>
    <t>spansk normalpopulation</t>
  </si>
  <si>
    <t>spansk klinisk population</t>
  </si>
  <si>
    <t>Namn</t>
  </si>
  <si>
    <t>Gutiérrez et al. (2021) Personality Disorders in the ICD-11: Spanish Validation of the PiCD and the SASPD in a Mixed Community and Clinical Sample.</t>
  </si>
  <si>
    <t>&lt; välj</t>
  </si>
  <si>
    <t>Under fliken "scoring" visas resultat och jämförelse med tillgängliga normgrupper. Önskad normgrupp kan väljas i den gröna rutan. De tillgängliga normgrupperna kan ses under fliken "normgrupper" där det även är möjligt att addera saknade.</t>
  </si>
  <si>
    <t>danish_community</t>
  </si>
  <si>
    <t>danish_comunity_weighted</t>
  </si>
  <si>
    <t>Grunert, G. V., &amp; Bach, B. (2026). Personality Inventory for ICD-11 (PiCD) Trait Domains: Psychometric Properties and Cutoffs Based on General Population Norms.</t>
  </si>
  <si>
    <t>dansk normalpopulation</t>
  </si>
  <si>
    <t>dansk normalpopulation (justerad)</t>
  </si>
  <si>
    <t>Version 1, 2025-07-11: Normgrupper för spansk normal- och klinisk population.</t>
  </si>
  <si>
    <t>Nya versioner hämtas från: https://www.bygdell.se/</t>
  </si>
  <si>
    <t>Cieciuch, J., Łakuta, P., Strus, W., Oltmanns, J. R. &amp; Widiger, T. (2022). Assessment of personality disorder in the ICD-11 diagnostic system: Polish validation of the Personality Inventory for ICD-11.</t>
  </si>
  <si>
    <t>polish_community</t>
  </si>
  <si>
    <t>polsk normalpopulation</t>
  </si>
  <si>
    <t>Spanish community sample</t>
  </si>
  <si>
    <t>Spanish clinical sample</t>
  </si>
  <si>
    <t>Danish community sample</t>
  </si>
  <si>
    <t>Polish community sample</t>
  </si>
  <si>
    <t>Danish community sample (weight-adjusted)</t>
  </si>
  <si>
    <t>Version 2, 2026-05-25: Normgrupper för dansk och polsk normalpopulation.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</si>
</sst>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i/>
      <sz val="10"/>
      <color theme="1"/>
      <name val="Verdana"/>
      <family val="2"/>
    </font>
    <font>
      <i/>
      <sz val="11"/>
      <color theme="1"/>
      <name val="Aptos Narrow"/>
      <family val="2"/>
      <scheme val="minor"/>
    </font>
    <font>
      <sz val="8"/>
      <color theme="1"/>
      <name val="Verdana"/>
      <family val="2"/>
    </font>
    <font>
      <b/>
      <sz val="14"/>
      <color theme="1"/>
      <name val="Aptos Narrow"/>
      <family val="2"/>
      <scheme val="minor"/>
    </font>
    <font>
      <sz val="9"/>
      <color theme="1"/>
      <name val="Aptos Narrow"/>
      <family val="2"/>
      <scheme val="minor"/>
    </font>
    <font>
      <sz val="8"/>
      <color theme="1"/>
      <name val="Aptos Narrow"/>
      <family val="2"/>
      <scheme val="minor"/>
    </font>
    <font>
      <sz val="11"/>
      <color rgb="FF000000"/>
      <name val="Aptos Narrow"/>
      <family val="2"/>
      <scheme val="minor"/>
    </font>
    <font>
      <u/>
      <sz val="11"/>
      <color rgb="FF000000"/>
      <name val="Aptos Narrow"/>
      <family val="2"/>
      <scheme val="minor"/>
    </font>
    <font>
      <b/>
      <sz val="11"/>
      <color theme="1"/>
      <name val="Aptos Narrow"/>
      <family val="2"/>
      <scheme val="minor"/>
    </font>
    <font>
      <i/>
      <sz val="8"/>
      <color theme="1"/>
      <name val="Aptos Narrow"/>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1">
    <xf numFmtId="0" fontId="0" fillId="0" borderId="0"/>
  </cellStyleXfs>
  <cellXfs count="44">
    <xf numFmtId="0" fontId="0" fillId="0" borderId="0" xfId="0"/>
    <xf numFmtId="0" fontId="1" fillId="0" borderId="0" xfId="0" applyFont="1" applyAlignment="1">
      <alignment horizontal="center" vertical="center"/>
    </xf>
    <xf numFmtId="0" fontId="0" fillId="0" borderId="0" xfId="0" applyAlignment="1">
      <alignment wrapText="1"/>
    </xf>
    <xf numFmtId="0" fontId="0" fillId="0" borderId="0" xfId="0" applyAlignment="1">
      <alignment vertical="center" wrapText="1"/>
    </xf>
    <xf numFmtId="0" fontId="6" fillId="0" borderId="1" xfId="0" applyFont="1" applyBorder="1" applyAlignment="1">
      <alignment horizontal="center" vertical="center" wrapText="1"/>
    </xf>
    <xf numFmtId="0" fontId="5" fillId="0" borderId="2" xfId="0" applyFont="1" applyBorder="1" applyAlignment="1">
      <alignment horizontal="left" vertical="center" wrapText="1"/>
    </xf>
    <xf numFmtId="0" fontId="5" fillId="0" borderId="0" xfId="0" applyFont="1" applyBorder="1" applyAlignment="1">
      <alignment vertical="center" wrapText="1"/>
    </xf>
    <xf numFmtId="0" fontId="0" fillId="0" borderId="6" xfId="0" applyBorder="1"/>
    <xf numFmtId="0" fontId="0" fillId="0" borderId="7" xfId="0" applyBorder="1"/>
    <xf numFmtId="0" fontId="5" fillId="2" borderId="8" xfId="0" applyFont="1" applyFill="1" applyBorder="1" applyAlignment="1">
      <alignment vertical="center" wrapText="1"/>
    </xf>
    <xf numFmtId="0" fontId="5" fillId="0" borderId="9" xfId="0" applyFont="1" applyBorder="1" applyAlignment="1">
      <alignment horizontal="center" vertical="center" wrapText="1"/>
    </xf>
    <xf numFmtId="0" fontId="6" fillId="0" borderId="8" xfId="0" applyFont="1" applyBorder="1" applyAlignment="1">
      <alignment horizontal="center" vertical="center"/>
    </xf>
    <xf numFmtId="0" fontId="5" fillId="2" borderId="5" xfId="0" applyFont="1" applyFill="1" applyBorder="1" applyAlignment="1">
      <alignment vertical="center" wrapText="1"/>
    </xf>
    <xf numFmtId="0" fontId="5" fillId="3" borderId="2" xfId="0" applyFont="1" applyFill="1" applyBorder="1" applyAlignment="1">
      <alignment horizontal="left" vertical="center" wrapText="1"/>
    </xf>
    <xf numFmtId="0" fontId="5" fillId="3" borderId="0" xfId="0" applyFont="1" applyFill="1" applyBorder="1" applyAlignment="1">
      <alignment vertical="center" wrapText="1"/>
    </xf>
    <xf numFmtId="0" fontId="5" fillId="3" borderId="9"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9"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vertical="center" wrapText="1"/>
    </xf>
    <xf numFmtId="0" fontId="5" fillId="0" borderId="10" xfId="0" applyFont="1" applyFill="1" applyBorder="1" applyAlignment="1">
      <alignment horizontal="center" vertical="center" wrapText="1"/>
    </xf>
    <xf numFmtId="164" fontId="0" fillId="0" borderId="0" xfId="0" applyNumberFormat="1"/>
    <xf numFmtId="0" fontId="7" fillId="0" borderId="0" xfId="0" applyFont="1" applyAlignment="1">
      <alignment vertical="top" wrapText="1"/>
    </xf>
    <xf numFmtId="0" fontId="0" fillId="2" borderId="11" xfId="0" applyFill="1" applyBorder="1"/>
    <xf numFmtId="0" fontId="0" fillId="2" borderId="12" xfId="0" applyFill="1" applyBorder="1"/>
    <xf numFmtId="0" fontId="0" fillId="2" borderId="12" xfId="0" applyFill="1" applyBorder="1" applyAlignment="1">
      <alignment wrapText="1"/>
    </xf>
    <xf numFmtId="0" fontId="2" fillId="0" borderId="0" xfId="0" applyFont="1"/>
    <xf numFmtId="0" fontId="9" fillId="0" borderId="14" xfId="0" applyFont="1" applyBorder="1"/>
    <xf numFmtId="0" fontId="9" fillId="0" borderId="14" xfId="0" applyFont="1" applyFill="1" applyBorder="1"/>
    <xf numFmtId="0" fontId="2" fillId="0" borderId="14" xfId="0" applyFont="1" applyBorder="1"/>
    <xf numFmtId="0" fontId="0" fillId="0" borderId="14" xfId="0" applyBorder="1"/>
    <xf numFmtId="164" fontId="0" fillId="0" borderId="14" xfId="0" applyNumberFormat="1" applyBorder="1"/>
    <xf numFmtId="0" fontId="0" fillId="2" borderId="13" xfId="0" applyFill="1" applyBorder="1" applyAlignment="1">
      <alignment wrapText="1"/>
    </xf>
    <xf numFmtId="0" fontId="9" fillId="0" borderId="0" xfId="0" applyFont="1" applyAlignment="1">
      <alignment horizontal="right"/>
    </xf>
    <xf numFmtId="0" fontId="10" fillId="0" borderId="0" xfId="0" applyFont="1" applyAlignment="1">
      <alignment horizontal="left" vertical="top"/>
    </xf>
    <xf numFmtId="0" fontId="10" fillId="0" borderId="0" xfId="0" applyFont="1" applyAlignment="1">
      <alignment vertical="top"/>
    </xf>
    <xf numFmtId="0" fontId="4" fillId="0" borderId="0" xfId="0" applyFont="1" applyAlignment="1">
      <alignment horizontal="center"/>
    </xf>
    <xf numFmtId="0" fontId="2" fillId="0" borderId="0" xfId="0" applyFont="1" applyAlignment="1">
      <alignment horizontal="center"/>
    </xf>
    <xf numFmtId="0" fontId="3" fillId="0" borderId="0" xfId="0" applyFont="1" applyAlignment="1">
      <alignment horizontal="left" vertical="center" wrapText="1"/>
    </xf>
    <xf numFmtId="0" fontId="0" fillId="2" borderId="15" xfId="0" applyFill="1" applyBorder="1" applyAlignment="1">
      <alignment horizontal="center"/>
    </xf>
    <xf numFmtId="0" fontId="0" fillId="2" borderId="16" xfId="0" applyFill="1" applyBorder="1" applyAlignment="1">
      <alignment horizontal="center"/>
    </xf>
    <xf numFmtId="0" fontId="10" fillId="0" borderId="0" xfId="0" applyFont="1" applyAlignment="1">
      <alignment horizontal="left" vertical="top" wrapText="1"/>
    </xf>
    <xf numFmtId="0" fontId="7" fillId="0" borderId="4"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PiCD personlighetsdrag medelvärde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v-SE"/>
        </a:p>
      </c:txPr>
    </c:title>
    <c:autoTitleDeleted val="0"/>
    <c:plotArea>
      <c:layout/>
      <c:barChart>
        <c:barDir val="col"/>
        <c:grouping val="clustered"/>
        <c:varyColors val="0"/>
        <c:ser>
          <c:idx val="1"/>
          <c:order val="0"/>
          <c:tx>
            <c:strRef>
              <c:f>Scoring!$C$1</c:f>
              <c:strCache>
                <c:ptCount val="1"/>
                <c:pt idx="0">
                  <c:v>Medelvärde</c:v>
                </c:pt>
              </c:strCache>
            </c:strRef>
          </c:tx>
          <c:spPr>
            <a:solidFill>
              <a:schemeClr val="accent2"/>
            </a:solidFill>
            <a:ln>
              <a:noFill/>
            </a:ln>
            <a:effectLst/>
          </c:spPr>
          <c:invertIfNegative val="0"/>
          <c:cat>
            <c:strRef>
              <c:f>Scoring!$A$2:$A$6</c:f>
              <c:strCache>
                <c:ptCount val="5"/>
                <c:pt idx="0">
                  <c:v>Negativ affekt</c:v>
                </c:pt>
                <c:pt idx="1">
                  <c:v>Dysinhibering</c:v>
                </c:pt>
                <c:pt idx="2">
                  <c:v>Distansering</c:v>
                </c:pt>
                <c:pt idx="3">
                  <c:v>Dissocialitet</c:v>
                </c:pt>
                <c:pt idx="4">
                  <c:v>Anankasm</c:v>
                </c:pt>
              </c:strCache>
            </c:strRef>
          </c:cat>
          <c:val>
            <c:numRef>
              <c:f>Scoring!$C$2:$C$6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0C63-413A-A9CD-B2A5917C778B}"/>
            </c:ext>
          </c:extLst>
        </c:ser>
        <c:dLbls>
          <c:showLegendKey val="0"/>
          <c:showVal val="0"/>
          <c:showCatName val="0"/>
          <c:showSerName val="0"/>
          <c:showPercent val="0"/>
          <c:showBubbleSize val="0"/>
        </c:dLbls>
        <c:gapWidth val="219"/>
        <c:overlap val="-27"/>
        <c:axId val="827813736"/>
        <c:axId val="827814456"/>
        <c:extLst/>
      </c:barChart>
      <c:catAx>
        <c:axId val="827813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v-SE"/>
          </a:p>
        </c:txPr>
        <c:crossAx val="827814456"/>
        <c:crosses val="autoZero"/>
        <c:auto val="1"/>
        <c:lblAlgn val="ctr"/>
        <c:lblOffset val="100"/>
        <c:noMultiLvlLbl val="0"/>
      </c:catAx>
      <c:valAx>
        <c:axId val="827814456"/>
        <c:scaling>
          <c:orientation val="minMax"/>
          <c:max val="5"/>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v-SE"/>
          </a:p>
        </c:txPr>
        <c:crossAx val="827813736"/>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v-S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v-S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PiCD T-värde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v-SE"/>
        </a:p>
      </c:txPr>
    </c:title>
    <c:autoTitleDeleted val="0"/>
    <c:plotArea>
      <c:layout/>
      <c:barChart>
        <c:barDir val="col"/>
        <c:grouping val="clustered"/>
        <c:varyColors val="0"/>
        <c:ser>
          <c:idx val="2"/>
          <c:order val="0"/>
          <c:tx>
            <c:strRef>
              <c:f>Scoring!$D$1</c:f>
              <c:strCache>
                <c:ptCount val="1"/>
                <c:pt idx="0">
                  <c:v>T =</c:v>
                </c:pt>
              </c:strCache>
            </c:strRef>
          </c:tx>
          <c:spPr>
            <a:solidFill>
              <a:schemeClr val="accent3"/>
            </a:solidFill>
            <a:ln>
              <a:noFill/>
            </a:ln>
            <a:effectLst/>
          </c:spPr>
          <c:invertIfNegative val="0"/>
          <c:cat>
            <c:strRef>
              <c:f>Scoring!$A$2:$A$6</c:f>
              <c:strCache>
                <c:ptCount val="5"/>
                <c:pt idx="0">
                  <c:v>Negativ affekt</c:v>
                </c:pt>
                <c:pt idx="1">
                  <c:v>Dysinhibering</c:v>
                </c:pt>
                <c:pt idx="2">
                  <c:v>Distansering</c:v>
                </c:pt>
                <c:pt idx="3">
                  <c:v>Dissocialitet</c:v>
                </c:pt>
                <c:pt idx="4">
                  <c:v>Anankasm</c:v>
                </c:pt>
              </c:strCache>
            </c:strRef>
          </c:cat>
          <c:val>
            <c:numRef>
              <c:f>Scoring!$D$2:$D$6</c:f>
              <c:numCache>
                <c:formatCode>0.0</c:formatCode>
                <c:ptCount val="5"/>
                <c:pt idx="0">
                  <c:v>16.039952996474739</c:v>
                </c:pt>
                <c:pt idx="1">
                  <c:v>13.70820668693009</c:v>
                </c:pt>
                <c:pt idx="2">
                  <c:v>18.356164383561641</c:v>
                </c:pt>
                <c:pt idx="3">
                  <c:v>10.195758564437199</c:v>
                </c:pt>
                <c:pt idx="4">
                  <c:v>-10.160771704180071</c:v>
                </c:pt>
              </c:numCache>
            </c:numRef>
          </c:val>
          <c:extLst>
            <c:ext xmlns:c16="http://schemas.microsoft.com/office/drawing/2014/chart" uri="{C3380CC4-5D6E-409C-BE32-E72D297353CC}">
              <c16:uniqueId val="{00000002-578A-47DD-B374-BC9C2971719C}"/>
            </c:ext>
          </c:extLst>
        </c:ser>
        <c:dLbls>
          <c:showLegendKey val="0"/>
          <c:showVal val="0"/>
          <c:showCatName val="0"/>
          <c:showSerName val="0"/>
          <c:showPercent val="0"/>
          <c:showBubbleSize val="0"/>
        </c:dLbls>
        <c:gapWidth val="219"/>
        <c:overlap val="-27"/>
        <c:axId val="827813736"/>
        <c:axId val="827814456"/>
        <c:extLst/>
      </c:barChart>
      <c:catAx>
        <c:axId val="827813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v-SE"/>
          </a:p>
        </c:txPr>
        <c:crossAx val="827814456"/>
        <c:crossesAt val="0"/>
        <c:auto val="1"/>
        <c:lblAlgn val="ctr"/>
        <c:lblOffset val="100"/>
        <c:noMultiLvlLbl val="0"/>
      </c:catAx>
      <c:valAx>
        <c:axId val="827814456"/>
        <c:scaling>
          <c:orientation val="minMax"/>
          <c:max val="100"/>
          <c:min val="0"/>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v-SE"/>
          </a:p>
        </c:txPr>
        <c:crossAx val="827813736"/>
        <c:crosses val="autoZero"/>
        <c:crossBetween val="between"/>
        <c:minorUnit val="1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v-S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v-S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304800</xdr:colOff>
      <xdr:row>1</xdr:row>
      <xdr:rowOff>0</xdr:rowOff>
    </xdr:from>
    <xdr:to>
      <xdr:col>16</xdr:col>
      <xdr:colOff>514350</xdr:colOff>
      <xdr:row>15</xdr:row>
      <xdr:rowOff>19050</xdr:rowOff>
    </xdr:to>
    <xdr:graphicFrame macro="">
      <xdr:nvGraphicFramePr>
        <xdr:cNvPr id="3" name="Diagram 2">
          <a:extLst>
            <a:ext uri="{FF2B5EF4-FFF2-40B4-BE49-F238E27FC236}">
              <a16:creationId xmlns:a16="http://schemas.microsoft.com/office/drawing/2014/main" id="{1CB6FBFE-3229-2F29-43D4-0927927E7F2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19050</xdr:colOff>
      <xdr:row>1</xdr:row>
      <xdr:rowOff>1</xdr:rowOff>
    </xdr:from>
    <xdr:to>
      <xdr:col>10</xdr:col>
      <xdr:colOff>228600</xdr:colOff>
      <xdr:row>15</xdr:row>
      <xdr:rowOff>28576</xdr:rowOff>
    </xdr:to>
    <xdr:graphicFrame macro="">
      <xdr:nvGraphicFramePr>
        <xdr:cNvPr id="2" name="Diagram 1">
          <a:extLst>
            <a:ext uri="{FF2B5EF4-FFF2-40B4-BE49-F238E27FC236}">
              <a16:creationId xmlns:a16="http://schemas.microsoft.com/office/drawing/2014/main" id="{2A379A81-C3D6-48E3-8128-9CFD964830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DA082-689F-412E-8C41-C91659134A23}" name="norms" displayName="norms" ref="A1:N6" totalsRowShown="0">
  <autoFilter ref="A1:N6" xr:uid="{CF7DA082-689F-412E-8C41-C91659134A23}"/>
  <tableColumns count="14">
    <tableColumn id="1" xr3:uid="{EC12930B-900C-4E34-9596-FCD48E14F015}" name="group"/>
    <tableColumn id="2" xr3:uid="{AD408B64-0767-4F47-87EC-199D24361FA4}" name="na_m"/>
    <tableColumn id="3" xr3:uid="{129415F0-1854-44DD-AB5A-564EFAC9F5B2}" name="na_sd"/>
    <tableColumn id="4" xr3:uid="{35E356DB-4676-4863-B060-F8E8200D9650}" name="di_m"/>
    <tableColumn id="5" xr3:uid="{C3FC4FC1-A8B4-4C11-BDA7-C8EA5A303231}" name="di_sd"/>
    <tableColumn id="6" xr3:uid="{1E702D94-5699-4854-8645-60AB19B8559D}" name="det_m"/>
    <tableColumn id="7" xr3:uid="{D25B7B24-9BE1-435B-A18E-6945083E23FD}" name="det_sd"/>
    <tableColumn id="8" xr3:uid="{BE99B0CC-8433-4EB0-A2F1-47E01A48AF15}" name="ds_m"/>
    <tableColumn id="9" xr3:uid="{23703004-01C6-45AC-8DB9-C417642B67A4}" name="ds_sd"/>
    <tableColumn id="10" xr3:uid="{CB5E406F-FC5D-4551-912D-A3047246ECE5}" name="an_m"/>
    <tableColumn id="11" xr3:uid="{C34344E8-4467-4847-BB86-1F251EBB6228}" name="an_sd"/>
    <tableColumn id="13" xr3:uid="{5024CB57-33F4-4953-BA6B-A8299BCF719F}" name="desc_swe"/>
    <tableColumn id="14" xr3:uid="{C5DCE49C-DC41-4E2D-B408-EFA950D46AF5}" name="desc_eng"/>
    <tableColumn id="12" xr3:uid="{D4220CCC-68B4-4668-B13C-D24CFAC63B92}" name="reference"/>
  </tableColumns>
  <tableStyleInfo name="TableStyleMedium1"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6239B-A6EA-4C50-986D-9AAFC42E8533}">
  <dimension ref="A1:H65"/>
  <sheetViews>
    <sheetView showGridLines="0" tabSelected="1" zoomScale="110" zoomScaleNormal="110" zoomScalePageLayoutView="130" workbookViewId="0">
      <selection activeCell="H6" sqref="H6"/>
    </sheetView>
    <sheetView tabSelected="1" workbookViewId="1">
      <selection activeCell="H6" sqref="H6"/>
    </sheetView>
  </sheetViews>
  <sheetFormatPr defaultColWidth="9.140625" defaultRowHeight="15" x14ac:dyDescent="0.25"/>
  <cols>
    <col min="1" max="1" width="3" customWidth="1"/>
    <col min="2" max="2" width="36.5703125" customWidth="1"/>
    <col min="3" max="7" width="8" customWidth="1"/>
    <col min="8" max="8" width="7.42578125" customWidth="1"/>
  </cols>
  <sheetData>
    <row r="1" spans="1:8" ht="18.75" x14ac:dyDescent="0.3">
      <c r="A1" s="37" t="s">
        <v>1</v>
      </c>
      <c r="B1" s="37"/>
      <c r="C1" s="37"/>
      <c r="D1" s="37"/>
      <c r="E1" s="37"/>
      <c r="F1" s="37"/>
      <c r="G1" s="37"/>
      <c r="H1" s="37"/>
    </row>
    <row r="2" spans="1:8" x14ac:dyDescent="0.25">
      <c r="A2" s="38" t="s">
        <v>0</v>
      </c>
      <c r="B2" s="38"/>
      <c r="C2" s="38"/>
      <c r="D2" s="38"/>
      <c r="E2" s="38"/>
      <c r="F2" s="38"/>
      <c r="G2" s="38"/>
      <c r="H2" s="38"/>
    </row>
    <row r="3" spans="1:8" x14ac:dyDescent="0.25">
      <c r="A3" s="1"/>
    </row>
    <row r="4" spans="1:8" ht="90" customHeight="1" x14ac:dyDescent="0.25">
      <c r="A4" s="39" t="s">
        <v>68</v>
      </c>
      <c r="B4" s="39"/>
      <c r="C4" s="39"/>
      <c r="D4" s="39"/>
      <c r="E4" s="39"/>
      <c r="F4" s="39"/>
      <c r="G4" s="39"/>
      <c r="H4" s="39"/>
    </row>
    <row r="5" spans="1:8" ht="33.75" x14ac:dyDescent="0.25">
      <c r="A5" s="7"/>
      <c r="B5" s="8"/>
      <c r="C5" s="4" t="s">
        <v>62</v>
      </c>
      <c r="D5" s="4" t="s">
        <v>63</v>
      </c>
      <c r="E5" s="4" t="s">
        <v>64</v>
      </c>
      <c r="F5" s="4" t="s">
        <v>65</v>
      </c>
      <c r="G5" s="4" t="s">
        <v>66</v>
      </c>
      <c r="H5" s="11" t="s">
        <v>67</v>
      </c>
    </row>
    <row r="6" spans="1:8" s="3" customFormat="1" ht="28.35" customHeight="1" x14ac:dyDescent="0.25">
      <c r="A6" s="13">
        <v>1</v>
      </c>
      <c r="B6" s="14" t="s">
        <v>2</v>
      </c>
      <c r="C6" s="15">
        <v>1</v>
      </c>
      <c r="D6" s="15">
        <v>2</v>
      </c>
      <c r="E6" s="15">
        <v>3</v>
      </c>
      <c r="F6" s="15">
        <v>4</v>
      </c>
      <c r="G6" s="15">
        <v>5</v>
      </c>
      <c r="H6" s="12"/>
    </row>
    <row r="7" spans="1:8" s="3" customFormat="1" ht="28.35" customHeight="1" x14ac:dyDescent="0.25">
      <c r="A7" s="5">
        <v>2</v>
      </c>
      <c r="B7" s="6" t="s">
        <v>3</v>
      </c>
      <c r="C7" s="10">
        <v>1</v>
      </c>
      <c r="D7" s="10">
        <v>2</v>
      </c>
      <c r="E7" s="10">
        <v>3</v>
      </c>
      <c r="F7" s="10">
        <v>4</v>
      </c>
      <c r="G7" s="10">
        <v>5</v>
      </c>
      <c r="H7" s="9"/>
    </row>
    <row r="8" spans="1:8" s="3" customFormat="1" ht="28.35" customHeight="1" x14ac:dyDescent="0.25">
      <c r="A8" s="13">
        <v>3</v>
      </c>
      <c r="B8" s="14" t="s">
        <v>4</v>
      </c>
      <c r="C8" s="15">
        <v>1</v>
      </c>
      <c r="D8" s="15">
        <v>2</v>
      </c>
      <c r="E8" s="15">
        <v>3</v>
      </c>
      <c r="F8" s="15">
        <v>4</v>
      </c>
      <c r="G8" s="15">
        <v>5</v>
      </c>
      <c r="H8" s="9"/>
    </row>
    <row r="9" spans="1:8" s="3" customFormat="1" ht="28.35" customHeight="1" x14ac:dyDescent="0.25">
      <c r="A9" s="5">
        <v>4</v>
      </c>
      <c r="B9" s="6" t="s">
        <v>5</v>
      </c>
      <c r="C9" s="10">
        <v>1</v>
      </c>
      <c r="D9" s="10">
        <v>2</v>
      </c>
      <c r="E9" s="10">
        <v>3</v>
      </c>
      <c r="F9" s="10">
        <v>4</v>
      </c>
      <c r="G9" s="10">
        <v>5</v>
      </c>
      <c r="H9" s="9"/>
    </row>
    <row r="10" spans="1:8" s="3" customFormat="1" ht="28.35" customHeight="1" x14ac:dyDescent="0.25">
      <c r="A10" s="13">
        <v>5</v>
      </c>
      <c r="B10" s="14" t="s">
        <v>6</v>
      </c>
      <c r="C10" s="15">
        <v>1</v>
      </c>
      <c r="D10" s="15">
        <v>2</v>
      </c>
      <c r="E10" s="15">
        <v>3</v>
      </c>
      <c r="F10" s="15">
        <v>4</v>
      </c>
      <c r="G10" s="15">
        <v>5</v>
      </c>
      <c r="H10" s="9"/>
    </row>
    <row r="11" spans="1:8" s="3" customFormat="1" ht="28.35" customHeight="1" x14ac:dyDescent="0.25">
      <c r="A11" s="5">
        <v>6</v>
      </c>
      <c r="B11" s="6" t="s">
        <v>7</v>
      </c>
      <c r="C11" s="10">
        <v>1</v>
      </c>
      <c r="D11" s="10">
        <v>2</v>
      </c>
      <c r="E11" s="10">
        <v>3</v>
      </c>
      <c r="F11" s="10">
        <v>4</v>
      </c>
      <c r="G11" s="10">
        <v>5</v>
      </c>
      <c r="H11" s="9"/>
    </row>
    <row r="12" spans="1:8" s="3" customFormat="1" ht="28.35" customHeight="1" x14ac:dyDescent="0.25">
      <c r="A12" s="13">
        <v>7</v>
      </c>
      <c r="B12" s="14" t="s">
        <v>8</v>
      </c>
      <c r="C12" s="15">
        <v>1</v>
      </c>
      <c r="D12" s="15">
        <v>2</v>
      </c>
      <c r="E12" s="15">
        <v>3</v>
      </c>
      <c r="F12" s="15">
        <v>4</v>
      </c>
      <c r="G12" s="15">
        <v>5</v>
      </c>
      <c r="H12" s="9"/>
    </row>
    <row r="13" spans="1:8" s="3" customFormat="1" ht="28.35" customHeight="1" x14ac:dyDescent="0.25">
      <c r="A13" s="5">
        <v>8</v>
      </c>
      <c r="B13" s="6" t="s">
        <v>9</v>
      </c>
      <c r="C13" s="10">
        <v>1</v>
      </c>
      <c r="D13" s="10">
        <v>2</v>
      </c>
      <c r="E13" s="10">
        <v>3</v>
      </c>
      <c r="F13" s="10">
        <v>4</v>
      </c>
      <c r="G13" s="10">
        <v>5</v>
      </c>
      <c r="H13" s="9"/>
    </row>
    <row r="14" spans="1:8" s="3" customFormat="1" ht="28.35" customHeight="1" x14ac:dyDescent="0.25">
      <c r="A14" s="13">
        <v>9</v>
      </c>
      <c r="B14" s="14" t="s">
        <v>10</v>
      </c>
      <c r="C14" s="15">
        <v>1</v>
      </c>
      <c r="D14" s="15">
        <v>2</v>
      </c>
      <c r="E14" s="15">
        <v>3</v>
      </c>
      <c r="F14" s="15">
        <v>4</v>
      </c>
      <c r="G14" s="15">
        <v>5</v>
      </c>
      <c r="H14" s="9"/>
    </row>
    <row r="15" spans="1:8" s="3" customFormat="1" ht="28.35" customHeight="1" x14ac:dyDescent="0.25">
      <c r="A15" s="5">
        <v>10</v>
      </c>
      <c r="B15" s="6" t="s">
        <v>11</v>
      </c>
      <c r="C15" s="10">
        <v>1</v>
      </c>
      <c r="D15" s="10">
        <v>2</v>
      </c>
      <c r="E15" s="10">
        <v>3</v>
      </c>
      <c r="F15" s="10">
        <v>4</v>
      </c>
      <c r="G15" s="10">
        <v>5</v>
      </c>
      <c r="H15" s="9"/>
    </row>
    <row r="16" spans="1:8" s="3" customFormat="1" ht="28.35" customHeight="1" x14ac:dyDescent="0.25">
      <c r="A16" s="13">
        <v>11</v>
      </c>
      <c r="B16" s="14" t="s">
        <v>12</v>
      </c>
      <c r="C16" s="15">
        <v>1</v>
      </c>
      <c r="D16" s="15">
        <v>2</v>
      </c>
      <c r="E16" s="15">
        <v>3</v>
      </c>
      <c r="F16" s="15">
        <v>4</v>
      </c>
      <c r="G16" s="15">
        <v>5</v>
      </c>
      <c r="H16" s="9"/>
    </row>
    <row r="17" spans="1:8" s="3" customFormat="1" ht="28.35" customHeight="1" x14ac:dyDescent="0.25">
      <c r="A17" s="5">
        <v>12</v>
      </c>
      <c r="B17" s="6" t="s">
        <v>13</v>
      </c>
      <c r="C17" s="10">
        <v>1</v>
      </c>
      <c r="D17" s="10">
        <v>2</v>
      </c>
      <c r="E17" s="10">
        <v>3</v>
      </c>
      <c r="F17" s="10">
        <v>4</v>
      </c>
      <c r="G17" s="10">
        <v>5</v>
      </c>
      <c r="H17" s="9"/>
    </row>
    <row r="18" spans="1:8" s="3" customFormat="1" ht="28.35" customHeight="1" x14ac:dyDescent="0.25">
      <c r="A18" s="13">
        <v>13</v>
      </c>
      <c r="B18" s="14" t="s">
        <v>14</v>
      </c>
      <c r="C18" s="15">
        <v>1</v>
      </c>
      <c r="D18" s="15">
        <v>2</v>
      </c>
      <c r="E18" s="15">
        <v>3</v>
      </c>
      <c r="F18" s="15">
        <v>4</v>
      </c>
      <c r="G18" s="15">
        <v>5</v>
      </c>
      <c r="H18" s="9"/>
    </row>
    <row r="19" spans="1:8" s="3" customFormat="1" ht="28.35" customHeight="1" x14ac:dyDescent="0.25">
      <c r="A19" s="5">
        <v>14</v>
      </c>
      <c r="B19" s="6" t="s">
        <v>15</v>
      </c>
      <c r="C19" s="10">
        <v>1</v>
      </c>
      <c r="D19" s="10">
        <v>2</v>
      </c>
      <c r="E19" s="10">
        <v>3</v>
      </c>
      <c r="F19" s="10">
        <v>4</v>
      </c>
      <c r="G19" s="10">
        <v>5</v>
      </c>
      <c r="H19" s="9"/>
    </row>
    <row r="20" spans="1:8" s="3" customFormat="1" ht="28.35" customHeight="1" x14ac:dyDescent="0.25">
      <c r="A20" s="13">
        <v>15</v>
      </c>
      <c r="B20" s="14" t="s">
        <v>16</v>
      </c>
      <c r="C20" s="15">
        <v>1</v>
      </c>
      <c r="D20" s="15">
        <v>2</v>
      </c>
      <c r="E20" s="15">
        <v>3</v>
      </c>
      <c r="F20" s="15">
        <v>4</v>
      </c>
      <c r="G20" s="15">
        <v>5</v>
      </c>
      <c r="H20" s="9"/>
    </row>
    <row r="21" spans="1:8" s="3" customFormat="1" ht="28.35" customHeight="1" x14ac:dyDescent="0.25">
      <c r="A21" s="5">
        <v>16</v>
      </c>
      <c r="B21" s="6" t="s">
        <v>17</v>
      </c>
      <c r="C21" s="10">
        <v>1</v>
      </c>
      <c r="D21" s="10">
        <v>2</v>
      </c>
      <c r="E21" s="10">
        <v>3</v>
      </c>
      <c r="F21" s="10">
        <v>4</v>
      </c>
      <c r="G21" s="10">
        <v>5</v>
      </c>
      <c r="H21" s="9"/>
    </row>
    <row r="22" spans="1:8" s="3" customFormat="1" ht="28.35" customHeight="1" x14ac:dyDescent="0.25">
      <c r="A22" s="13">
        <v>17</v>
      </c>
      <c r="B22" s="14" t="s">
        <v>18</v>
      </c>
      <c r="C22" s="15">
        <v>1</v>
      </c>
      <c r="D22" s="15">
        <v>2</v>
      </c>
      <c r="E22" s="15">
        <v>3</v>
      </c>
      <c r="F22" s="15">
        <v>4</v>
      </c>
      <c r="G22" s="15">
        <v>5</v>
      </c>
      <c r="H22" s="9"/>
    </row>
    <row r="23" spans="1:8" s="3" customFormat="1" ht="28.35" customHeight="1" x14ac:dyDescent="0.25">
      <c r="A23" s="5">
        <v>18</v>
      </c>
      <c r="B23" s="6" t="s">
        <v>19</v>
      </c>
      <c r="C23" s="10">
        <v>1</v>
      </c>
      <c r="D23" s="10">
        <v>2</v>
      </c>
      <c r="E23" s="10">
        <v>3</v>
      </c>
      <c r="F23" s="10">
        <v>4</v>
      </c>
      <c r="G23" s="10">
        <v>5</v>
      </c>
      <c r="H23" s="9"/>
    </row>
    <row r="24" spans="1:8" s="3" customFormat="1" ht="28.35" customHeight="1" x14ac:dyDescent="0.25">
      <c r="A24" s="13">
        <v>19</v>
      </c>
      <c r="B24" s="14" t="s">
        <v>20</v>
      </c>
      <c r="C24" s="15">
        <v>1</v>
      </c>
      <c r="D24" s="15">
        <v>2</v>
      </c>
      <c r="E24" s="15">
        <v>3</v>
      </c>
      <c r="F24" s="15">
        <v>4</v>
      </c>
      <c r="G24" s="15">
        <v>5</v>
      </c>
      <c r="H24" s="9"/>
    </row>
    <row r="25" spans="1:8" s="3" customFormat="1" ht="28.35" customHeight="1" x14ac:dyDescent="0.25">
      <c r="A25" s="16">
        <v>20</v>
      </c>
      <c r="B25" s="17" t="s">
        <v>21</v>
      </c>
      <c r="C25" s="18">
        <v>1</v>
      </c>
      <c r="D25" s="18">
        <v>2</v>
      </c>
      <c r="E25" s="18">
        <v>3</v>
      </c>
      <c r="F25" s="18">
        <v>4</v>
      </c>
      <c r="G25" s="18">
        <v>5</v>
      </c>
      <c r="H25" s="9"/>
    </row>
    <row r="26" spans="1:8" s="3" customFormat="1" ht="28.35" customHeight="1" x14ac:dyDescent="0.25">
      <c r="A26" s="13">
        <v>21</v>
      </c>
      <c r="B26" s="14" t="s">
        <v>22</v>
      </c>
      <c r="C26" s="15">
        <v>1</v>
      </c>
      <c r="D26" s="15">
        <v>2</v>
      </c>
      <c r="E26" s="15">
        <v>3</v>
      </c>
      <c r="F26" s="15">
        <v>4</v>
      </c>
      <c r="G26" s="15">
        <v>5</v>
      </c>
      <c r="H26" s="9"/>
    </row>
    <row r="27" spans="1:8" s="3" customFormat="1" ht="28.35" customHeight="1" x14ac:dyDescent="0.25">
      <c r="A27" s="16">
        <v>22</v>
      </c>
      <c r="B27" s="17" t="s">
        <v>23</v>
      </c>
      <c r="C27" s="18">
        <v>1</v>
      </c>
      <c r="D27" s="18">
        <v>2</v>
      </c>
      <c r="E27" s="18">
        <v>3</v>
      </c>
      <c r="F27" s="18">
        <v>4</v>
      </c>
      <c r="G27" s="18">
        <v>5</v>
      </c>
      <c r="H27" s="9"/>
    </row>
    <row r="28" spans="1:8" s="3" customFormat="1" ht="28.35" customHeight="1" x14ac:dyDescent="0.25">
      <c r="A28" s="13">
        <v>23</v>
      </c>
      <c r="B28" s="14" t="s">
        <v>24</v>
      </c>
      <c r="C28" s="15">
        <v>1</v>
      </c>
      <c r="D28" s="15">
        <v>2</v>
      </c>
      <c r="E28" s="15">
        <v>3</v>
      </c>
      <c r="F28" s="15">
        <v>4</v>
      </c>
      <c r="G28" s="15">
        <v>5</v>
      </c>
      <c r="H28" s="9"/>
    </row>
    <row r="29" spans="1:8" s="3" customFormat="1" ht="28.35" customHeight="1" x14ac:dyDescent="0.25">
      <c r="A29" s="16">
        <v>24</v>
      </c>
      <c r="B29" s="17" t="s">
        <v>25</v>
      </c>
      <c r="C29" s="18">
        <v>1</v>
      </c>
      <c r="D29" s="18">
        <v>2</v>
      </c>
      <c r="E29" s="18">
        <v>3</v>
      </c>
      <c r="F29" s="18">
        <v>4</v>
      </c>
      <c r="G29" s="18">
        <v>5</v>
      </c>
      <c r="H29" s="9"/>
    </row>
    <row r="30" spans="1:8" s="3" customFormat="1" ht="28.35" customHeight="1" x14ac:dyDescent="0.25">
      <c r="A30" s="13">
        <v>25</v>
      </c>
      <c r="B30" s="14" t="s">
        <v>26</v>
      </c>
      <c r="C30" s="15">
        <v>1</v>
      </c>
      <c r="D30" s="15">
        <v>2</v>
      </c>
      <c r="E30" s="15">
        <v>3</v>
      </c>
      <c r="F30" s="15">
        <v>4</v>
      </c>
      <c r="G30" s="15">
        <v>5</v>
      </c>
      <c r="H30" s="9"/>
    </row>
    <row r="31" spans="1:8" s="3" customFormat="1" ht="28.35" customHeight="1" x14ac:dyDescent="0.25">
      <c r="A31" s="16">
        <v>26</v>
      </c>
      <c r="B31" s="17" t="s">
        <v>27</v>
      </c>
      <c r="C31" s="18">
        <v>1</v>
      </c>
      <c r="D31" s="18">
        <v>2</v>
      </c>
      <c r="E31" s="18">
        <v>3</v>
      </c>
      <c r="F31" s="18">
        <v>4</v>
      </c>
      <c r="G31" s="18">
        <v>5</v>
      </c>
      <c r="H31" s="9"/>
    </row>
    <row r="32" spans="1:8" s="3" customFormat="1" ht="28.35" customHeight="1" x14ac:dyDescent="0.25">
      <c r="A32" s="13">
        <v>27</v>
      </c>
      <c r="B32" s="14" t="s">
        <v>28</v>
      </c>
      <c r="C32" s="15">
        <v>1</v>
      </c>
      <c r="D32" s="15">
        <v>2</v>
      </c>
      <c r="E32" s="15">
        <v>3</v>
      </c>
      <c r="F32" s="15">
        <v>4</v>
      </c>
      <c r="G32" s="15">
        <v>5</v>
      </c>
      <c r="H32" s="9"/>
    </row>
    <row r="33" spans="1:8" s="3" customFormat="1" ht="28.35" customHeight="1" x14ac:dyDescent="0.25">
      <c r="A33" s="16">
        <v>28</v>
      </c>
      <c r="B33" s="17" t="s">
        <v>29</v>
      </c>
      <c r="C33" s="18">
        <v>1</v>
      </c>
      <c r="D33" s="18">
        <v>2</v>
      </c>
      <c r="E33" s="18">
        <v>3</v>
      </c>
      <c r="F33" s="18">
        <v>4</v>
      </c>
      <c r="G33" s="18">
        <v>5</v>
      </c>
      <c r="H33" s="9"/>
    </row>
    <row r="34" spans="1:8" s="3" customFormat="1" ht="28.35" customHeight="1" x14ac:dyDescent="0.25">
      <c r="A34" s="13">
        <v>29</v>
      </c>
      <c r="B34" s="14" t="s">
        <v>30</v>
      </c>
      <c r="C34" s="15">
        <v>1</v>
      </c>
      <c r="D34" s="15">
        <v>2</v>
      </c>
      <c r="E34" s="15">
        <v>3</v>
      </c>
      <c r="F34" s="15">
        <v>4</v>
      </c>
      <c r="G34" s="15">
        <v>5</v>
      </c>
      <c r="H34" s="9"/>
    </row>
    <row r="35" spans="1:8" s="3" customFormat="1" ht="28.35" customHeight="1" x14ac:dyDescent="0.25">
      <c r="A35" s="16">
        <v>30</v>
      </c>
      <c r="B35" s="17" t="s">
        <v>31</v>
      </c>
      <c r="C35" s="18">
        <v>1</v>
      </c>
      <c r="D35" s="18">
        <v>2</v>
      </c>
      <c r="E35" s="18">
        <v>3</v>
      </c>
      <c r="F35" s="18">
        <v>4</v>
      </c>
      <c r="G35" s="18">
        <v>5</v>
      </c>
      <c r="H35" s="9"/>
    </row>
    <row r="36" spans="1:8" s="3" customFormat="1" ht="28.35" customHeight="1" x14ac:dyDescent="0.25">
      <c r="A36" s="13">
        <v>31</v>
      </c>
      <c r="B36" s="14" t="s">
        <v>32</v>
      </c>
      <c r="C36" s="15">
        <v>1</v>
      </c>
      <c r="D36" s="15">
        <v>2</v>
      </c>
      <c r="E36" s="15">
        <v>3</v>
      </c>
      <c r="F36" s="15">
        <v>4</v>
      </c>
      <c r="G36" s="15">
        <v>5</v>
      </c>
      <c r="H36" s="9"/>
    </row>
    <row r="37" spans="1:8" s="3" customFormat="1" ht="28.35" customHeight="1" x14ac:dyDescent="0.25">
      <c r="A37" s="16">
        <v>32</v>
      </c>
      <c r="B37" s="17" t="s">
        <v>33</v>
      </c>
      <c r="C37" s="18">
        <v>1</v>
      </c>
      <c r="D37" s="18">
        <v>2</v>
      </c>
      <c r="E37" s="18">
        <v>3</v>
      </c>
      <c r="F37" s="18">
        <v>4</v>
      </c>
      <c r="G37" s="18">
        <v>5</v>
      </c>
      <c r="H37" s="9"/>
    </row>
    <row r="38" spans="1:8" s="3" customFormat="1" ht="28.35" customHeight="1" x14ac:dyDescent="0.25">
      <c r="A38" s="13">
        <v>33</v>
      </c>
      <c r="B38" s="14" t="s">
        <v>34</v>
      </c>
      <c r="C38" s="15">
        <v>1</v>
      </c>
      <c r="D38" s="15">
        <v>2</v>
      </c>
      <c r="E38" s="15">
        <v>3</v>
      </c>
      <c r="F38" s="15">
        <v>4</v>
      </c>
      <c r="G38" s="15">
        <v>5</v>
      </c>
      <c r="H38" s="9"/>
    </row>
    <row r="39" spans="1:8" s="3" customFormat="1" ht="28.35" customHeight="1" x14ac:dyDescent="0.25">
      <c r="A39" s="16">
        <v>34</v>
      </c>
      <c r="B39" s="17" t="s">
        <v>35</v>
      </c>
      <c r="C39" s="18">
        <v>1</v>
      </c>
      <c r="D39" s="18">
        <v>2</v>
      </c>
      <c r="E39" s="18">
        <v>3</v>
      </c>
      <c r="F39" s="18">
        <v>4</v>
      </c>
      <c r="G39" s="18">
        <v>5</v>
      </c>
      <c r="H39" s="9"/>
    </row>
    <row r="40" spans="1:8" s="3" customFormat="1" ht="28.35" customHeight="1" x14ac:dyDescent="0.25">
      <c r="A40" s="13">
        <v>35</v>
      </c>
      <c r="B40" s="14" t="s">
        <v>36</v>
      </c>
      <c r="C40" s="15">
        <v>1</v>
      </c>
      <c r="D40" s="15">
        <v>2</v>
      </c>
      <c r="E40" s="15">
        <v>3</v>
      </c>
      <c r="F40" s="15">
        <v>4</v>
      </c>
      <c r="G40" s="15">
        <v>5</v>
      </c>
      <c r="H40" s="9"/>
    </row>
    <row r="41" spans="1:8" s="3" customFormat="1" ht="28.35" customHeight="1" x14ac:dyDescent="0.25">
      <c r="A41" s="16">
        <v>36</v>
      </c>
      <c r="B41" s="17" t="s">
        <v>37</v>
      </c>
      <c r="C41" s="18">
        <v>1</v>
      </c>
      <c r="D41" s="18">
        <v>2</v>
      </c>
      <c r="E41" s="18">
        <v>3</v>
      </c>
      <c r="F41" s="18">
        <v>4</v>
      </c>
      <c r="G41" s="18">
        <v>5</v>
      </c>
      <c r="H41" s="9"/>
    </row>
    <row r="42" spans="1:8" s="3" customFormat="1" ht="28.35" customHeight="1" x14ac:dyDescent="0.25">
      <c r="A42" s="13">
        <v>37</v>
      </c>
      <c r="B42" s="14" t="s">
        <v>38</v>
      </c>
      <c r="C42" s="15">
        <v>1</v>
      </c>
      <c r="D42" s="15">
        <v>2</v>
      </c>
      <c r="E42" s="15">
        <v>3</v>
      </c>
      <c r="F42" s="15">
        <v>4</v>
      </c>
      <c r="G42" s="15">
        <v>5</v>
      </c>
      <c r="H42" s="9"/>
    </row>
    <row r="43" spans="1:8" s="3" customFormat="1" ht="28.35" customHeight="1" x14ac:dyDescent="0.25">
      <c r="A43" s="16">
        <v>38</v>
      </c>
      <c r="B43" s="17" t="s">
        <v>39</v>
      </c>
      <c r="C43" s="18">
        <v>1</v>
      </c>
      <c r="D43" s="18">
        <v>2</v>
      </c>
      <c r="E43" s="18">
        <v>3</v>
      </c>
      <c r="F43" s="18">
        <v>4</v>
      </c>
      <c r="G43" s="18">
        <v>5</v>
      </c>
      <c r="H43" s="9"/>
    </row>
    <row r="44" spans="1:8" s="3" customFormat="1" ht="28.35" customHeight="1" x14ac:dyDescent="0.25">
      <c r="A44" s="13">
        <v>39</v>
      </c>
      <c r="B44" s="14" t="s">
        <v>40</v>
      </c>
      <c r="C44" s="15">
        <v>1</v>
      </c>
      <c r="D44" s="15">
        <v>2</v>
      </c>
      <c r="E44" s="15">
        <v>3</v>
      </c>
      <c r="F44" s="15">
        <v>4</v>
      </c>
      <c r="G44" s="15">
        <v>5</v>
      </c>
      <c r="H44" s="9"/>
    </row>
    <row r="45" spans="1:8" s="3" customFormat="1" ht="28.35" customHeight="1" x14ac:dyDescent="0.25">
      <c r="A45" s="16">
        <v>40</v>
      </c>
      <c r="B45" s="17" t="s">
        <v>41</v>
      </c>
      <c r="C45" s="18">
        <v>1</v>
      </c>
      <c r="D45" s="18">
        <v>2</v>
      </c>
      <c r="E45" s="18">
        <v>3</v>
      </c>
      <c r="F45" s="18">
        <v>4</v>
      </c>
      <c r="G45" s="18">
        <v>5</v>
      </c>
      <c r="H45" s="9"/>
    </row>
    <row r="46" spans="1:8" s="3" customFormat="1" ht="28.35" customHeight="1" x14ac:dyDescent="0.25">
      <c r="A46" s="13">
        <v>41</v>
      </c>
      <c r="B46" s="14" t="s">
        <v>42</v>
      </c>
      <c r="C46" s="15">
        <v>1</v>
      </c>
      <c r="D46" s="15">
        <v>2</v>
      </c>
      <c r="E46" s="15">
        <v>3</v>
      </c>
      <c r="F46" s="15">
        <v>4</v>
      </c>
      <c r="G46" s="15">
        <v>5</v>
      </c>
      <c r="H46" s="9"/>
    </row>
    <row r="47" spans="1:8" s="3" customFormat="1" ht="28.35" customHeight="1" x14ac:dyDescent="0.25">
      <c r="A47" s="16">
        <v>42</v>
      </c>
      <c r="B47" s="17" t="s">
        <v>43</v>
      </c>
      <c r="C47" s="18">
        <v>1</v>
      </c>
      <c r="D47" s="18">
        <v>2</v>
      </c>
      <c r="E47" s="18">
        <v>3</v>
      </c>
      <c r="F47" s="18">
        <v>4</v>
      </c>
      <c r="G47" s="18">
        <v>5</v>
      </c>
      <c r="H47" s="9"/>
    </row>
    <row r="48" spans="1:8" s="3" customFormat="1" ht="28.35" customHeight="1" x14ac:dyDescent="0.25">
      <c r="A48" s="13">
        <v>43</v>
      </c>
      <c r="B48" s="14" t="s">
        <v>44</v>
      </c>
      <c r="C48" s="15">
        <v>1</v>
      </c>
      <c r="D48" s="15">
        <v>2</v>
      </c>
      <c r="E48" s="15">
        <v>3</v>
      </c>
      <c r="F48" s="15">
        <v>4</v>
      </c>
      <c r="G48" s="15">
        <v>5</v>
      </c>
      <c r="H48" s="9"/>
    </row>
    <row r="49" spans="1:8" s="3" customFormat="1" ht="28.35" customHeight="1" x14ac:dyDescent="0.25">
      <c r="A49" s="16">
        <v>44</v>
      </c>
      <c r="B49" s="17" t="s">
        <v>45</v>
      </c>
      <c r="C49" s="18">
        <v>1</v>
      </c>
      <c r="D49" s="18">
        <v>2</v>
      </c>
      <c r="E49" s="18">
        <v>3</v>
      </c>
      <c r="F49" s="18">
        <v>4</v>
      </c>
      <c r="G49" s="18">
        <v>5</v>
      </c>
      <c r="H49" s="9"/>
    </row>
    <row r="50" spans="1:8" s="3" customFormat="1" ht="28.35" customHeight="1" x14ac:dyDescent="0.25">
      <c r="A50" s="13">
        <v>45</v>
      </c>
      <c r="B50" s="14" t="s">
        <v>46</v>
      </c>
      <c r="C50" s="15">
        <v>1</v>
      </c>
      <c r="D50" s="15">
        <v>2</v>
      </c>
      <c r="E50" s="15">
        <v>3</v>
      </c>
      <c r="F50" s="15">
        <v>4</v>
      </c>
      <c r="G50" s="15">
        <v>5</v>
      </c>
      <c r="H50" s="9"/>
    </row>
    <row r="51" spans="1:8" s="3" customFormat="1" ht="28.35" customHeight="1" x14ac:dyDescent="0.25">
      <c r="A51" s="16">
        <v>46</v>
      </c>
      <c r="B51" s="17" t="s">
        <v>47</v>
      </c>
      <c r="C51" s="18">
        <v>1</v>
      </c>
      <c r="D51" s="18">
        <v>2</v>
      </c>
      <c r="E51" s="18">
        <v>3</v>
      </c>
      <c r="F51" s="18">
        <v>4</v>
      </c>
      <c r="G51" s="18">
        <v>5</v>
      </c>
      <c r="H51" s="9"/>
    </row>
    <row r="52" spans="1:8" s="3" customFormat="1" ht="28.35" customHeight="1" x14ac:dyDescent="0.25">
      <c r="A52" s="13">
        <v>47</v>
      </c>
      <c r="B52" s="14" t="s">
        <v>48</v>
      </c>
      <c r="C52" s="15">
        <v>1</v>
      </c>
      <c r="D52" s="15">
        <v>2</v>
      </c>
      <c r="E52" s="15">
        <v>3</v>
      </c>
      <c r="F52" s="15">
        <v>4</v>
      </c>
      <c r="G52" s="15">
        <v>5</v>
      </c>
      <c r="H52" s="9"/>
    </row>
    <row r="53" spans="1:8" s="3" customFormat="1" ht="28.35" customHeight="1" x14ac:dyDescent="0.25">
      <c r="A53" s="16">
        <v>48</v>
      </c>
      <c r="B53" s="17" t="s">
        <v>49</v>
      </c>
      <c r="C53" s="18">
        <v>1</v>
      </c>
      <c r="D53" s="18">
        <v>2</v>
      </c>
      <c r="E53" s="18">
        <v>3</v>
      </c>
      <c r="F53" s="18">
        <v>4</v>
      </c>
      <c r="G53" s="18">
        <v>5</v>
      </c>
      <c r="H53" s="9"/>
    </row>
    <row r="54" spans="1:8" s="3" customFormat="1" ht="28.35" customHeight="1" x14ac:dyDescent="0.25">
      <c r="A54" s="13">
        <v>49</v>
      </c>
      <c r="B54" s="14" t="s">
        <v>50</v>
      </c>
      <c r="C54" s="15">
        <v>1</v>
      </c>
      <c r="D54" s="15">
        <v>2</v>
      </c>
      <c r="E54" s="15">
        <v>3</v>
      </c>
      <c r="F54" s="15">
        <v>4</v>
      </c>
      <c r="G54" s="15">
        <v>5</v>
      </c>
      <c r="H54" s="9"/>
    </row>
    <row r="55" spans="1:8" s="3" customFormat="1" ht="28.35" customHeight="1" x14ac:dyDescent="0.25">
      <c r="A55" s="16">
        <v>50</v>
      </c>
      <c r="B55" s="17" t="s">
        <v>51</v>
      </c>
      <c r="C55" s="18">
        <v>1</v>
      </c>
      <c r="D55" s="18">
        <v>2</v>
      </c>
      <c r="E55" s="18">
        <v>3</v>
      </c>
      <c r="F55" s="18">
        <v>4</v>
      </c>
      <c r="G55" s="18">
        <v>5</v>
      </c>
      <c r="H55" s="9"/>
    </row>
    <row r="56" spans="1:8" s="3" customFormat="1" ht="28.35" customHeight="1" x14ac:dyDescent="0.25">
      <c r="A56" s="13">
        <v>51</v>
      </c>
      <c r="B56" s="14" t="s">
        <v>52</v>
      </c>
      <c r="C56" s="15">
        <v>1</v>
      </c>
      <c r="D56" s="15">
        <v>2</v>
      </c>
      <c r="E56" s="15">
        <v>3</v>
      </c>
      <c r="F56" s="15">
        <v>4</v>
      </c>
      <c r="G56" s="15">
        <v>5</v>
      </c>
      <c r="H56" s="9"/>
    </row>
    <row r="57" spans="1:8" s="3" customFormat="1" ht="28.35" customHeight="1" x14ac:dyDescent="0.25">
      <c r="A57" s="16">
        <v>52</v>
      </c>
      <c r="B57" s="17" t="s">
        <v>53</v>
      </c>
      <c r="C57" s="18">
        <v>1</v>
      </c>
      <c r="D57" s="18">
        <v>2</v>
      </c>
      <c r="E57" s="18">
        <v>3</v>
      </c>
      <c r="F57" s="18">
        <v>4</v>
      </c>
      <c r="G57" s="18">
        <v>5</v>
      </c>
      <c r="H57" s="9"/>
    </row>
    <row r="58" spans="1:8" s="3" customFormat="1" ht="28.35" customHeight="1" x14ac:dyDescent="0.25">
      <c r="A58" s="13">
        <v>53</v>
      </c>
      <c r="B58" s="14" t="s">
        <v>54</v>
      </c>
      <c r="C58" s="15">
        <v>1</v>
      </c>
      <c r="D58" s="15">
        <v>2</v>
      </c>
      <c r="E58" s="15">
        <v>3</v>
      </c>
      <c r="F58" s="15">
        <v>4</v>
      </c>
      <c r="G58" s="15">
        <v>5</v>
      </c>
      <c r="H58" s="9"/>
    </row>
    <row r="59" spans="1:8" s="3" customFormat="1" ht="28.35" customHeight="1" x14ac:dyDescent="0.25">
      <c r="A59" s="16">
        <v>54</v>
      </c>
      <c r="B59" s="17" t="s">
        <v>55</v>
      </c>
      <c r="C59" s="18">
        <v>1</v>
      </c>
      <c r="D59" s="18">
        <v>2</v>
      </c>
      <c r="E59" s="18">
        <v>3</v>
      </c>
      <c r="F59" s="18">
        <v>4</v>
      </c>
      <c r="G59" s="18">
        <v>5</v>
      </c>
      <c r="H59" s="9"/>
    </row>
    <row r="60" spans="1:8" s="3" customFormat="1" ht="28.35" customHeight="1" x14ac:dyDescent="0.25">
      <c r="A60" s="13">
        <v>55</v>
      </c>
      <c r="B60" s="14" t="s">
        <v>56</v>
      </c>
      <c r="C60" s="15">
        <v>1</v>
      </c>
      <c r="D60" s="15">
        <v>2</v>
      </c>
      <c r="E60" s="15">
        <v>3</v>
      </c>
      <c r="F60" s="15">
        <v>4</v>
      </c>
      <c r="G60" s="15">
        <v>5</v>
      </c>
      <c r="H60" s="9"/>
    </row>
    <row r="61" spans="1:8" s="3" customFormat="1" ht="28.35" customHeight="1" x14ac:dyDescent="0.25">
      <c r="A61" s="16">
        <v>56</v>
      </c>
      <c r="B61" s="17" t="s">
        <v>57</v>
      </c>
      <c r="C61" s="18">
        <v>1</v>
      </c>
      <c r="D61" s="18">
        <v>2</v>
      </c>
      <c r="E61" s="18">
        <v>3</v>
      </c>
      <c r="F61" s="18">
        <v>4</v>
      </c>
      <c r="G61" s="18">
        <v>5</v>
      </c>
      <c r="H61" s="9"/>
    </row>
    <row r="62" spans="1:8" s="3" customFormat="1" ht="28.35" customHeight="1" x14ac:dyDescent="0.25">
      <c r="A62" s="13">
        <v>57</v>
      </c>
      <c r="B62" s="14" t="s">
        <v>58</v>
      </c>
      <c r="C62" s="15">
        <v>1</v>
      </c>
      <c r="D62" s="15">
        <v>2</v>
      </c>
      <c r="E62" s="15">
        <v>3</v>
      </c>
      <c r="F62" s="15">
        <v>4</v>
      </c>
      <c r="G62" s="15">
        <v>5</v>
      </c>
      <c r="H62" s="9"/>
    </row>
    <row r="63" spans="1:8" s="3" customFormat="1" ht="28.35" customHeight="1" x14ac:dyDescent="0.25">
      <c r="A63" s="16">
        <v>58</v>
      </c>
      <c r="B63" s="17" t="s">
        <v>59</v>
      </c>
      <c r="C63" s="18">
        <v>1</v>
      </c>
      <c r="D63" s="18">
        <v>2</v>
      </c>
      <c r="E63" s="18">
        <v>3</v>
      </c>
      <c r="F63" s="18">
        <v>4</v>
      </c>
      <c r="G63" s="18">
        <v>5</v>
      </c>
      <c r="H63" s="9"/>
    </row>
    <row r="64" spans="1:8" s="3" customFormat="1" ht="28.35" customHeight="1" x14ac:dyDescent="0.25">
      <c r="A64" s="13">
        <v>59</v>
      </c>
      <c r="B64" s="14" t="s">
        <v>60</v>
      </c>
      <c r="C64" s="15">
        <v>1</v>
      </c>
      <c r="D64" s="15">
        <v>2</v>
      </c>
      <c r="E64" s="15">
        <v>3</v>
      </c>
      <c r="F64" s="15">
        <v>4</v>
      </c>
      <c r="G64" s="15">
        <v>5</v>
      </c>
      <c r="H64" s="9"/>
    </row>
    <row r="65" spans="1:8" s="3" customFormat="1" ht="28.35" customHeight="1" x14ac:dyDescent="0.25">
      <c r="A65" s="19">
        <v>60</v>
      </c>
      <c r="B65" s="20" t="s">
        <v>61</v>
      </c>
      <c r="C65" s="21">
        <v>1</v>
      </c>
      <c r="D65" s="21">
        <v>2</v>
      </c>
      <c r="E65" s="21">
        <v>3</v>
      </c>
      <c r="F65" s="21">
        <v>4</v>
      </c>
      <c r="G65" s="21">
        <v>5</v>
      </c>
      <c r="H65" s="9"/>
    </row>
  </sheetData>
  <sheetProtection sheet="1" objects="1" scenarios="1"/>
  <protectedRanges>
    <protectedRange sqref="H6:H65" name="Område1"/>
  </protectedRanges>
  <mergeCells count="3">
    <mergeCell ref="A1:H1"/>
    <mergeCell ref="A2:H2"/>
    <mergeCell ref="A4:H4"/>
  </mergeCells>
  <dataValidations count="1">
    <dataValidation type="whole" allowBlank="1" showInputMessage="1" showErrorMessage="1" error="Endast värden mellan 1 - 5 tillåts." prompt="Tillåtna värden: 1 - 5" sqref="H6:H65" xr:uid="{6BDB9AAD-8631-4C36-9228-A0B3B245CD4A}">
      <formula1>1</formula1>
      <formula2>5</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C2E77-179B-4303-92D6-F37FBB3D9271}">
  <dimension ref="A1:D9"/>
  <sheetViews>
    <sheetView workbookViewId="0">
      <selection activeCell="B7" sqref="B7:C7"/>
    </sheetView>
    <sheetView workbookViewId="1">
      <selection activeCell="B7" sqref="B7:C7"/>
    </sheetView>
  </sheetViews>
  <sheetFormatPr defaultRowHeight="15" x14ac:dyDescent="0.25"/>
  <cols>
    <col min="1" max="1" width="13.28515625" bestFit="1" customWidth="1"/>
    <col min="3" max="3" width="11.140625" bestFit="1" customWidth="1"/>
    <col min="4" max="4" width="7" customWidth="1"/>
  </cols>
  <sheetData>
    <row r="1" spans="1:4" ht="15.75" thickBot="1" x14ac:dyDescent="0.3">
      <c r="A1" s="28" t="s">
        <v>73</v>
      </c>
      <c r="B1" s="28" t="s">
        <v>79</v>
      </c>
      <c r="C1" s="28" t="s">
        <v>80</v>
      </c>
      <c r="D1" s="29" t="s">
        <v>99</v>
      </c>
    </row>
    <row r="2" spans="1:4" ht="15.75" thickTop="1" x14ac:dyDescent="0.25">
      <c r="A2" s="27" t="s">
        <v>74</v>
      </c>
      <c r="B2">
        <f>'PiCD Svenska'!H6+'PiCD Svenska'!H11+'PiCD Svenska'!H16+'PiCD Svenska'!H21+'PiCD Svenska'!H26+'PiCD Svenska'!H31+'PiCD Svenska'!H36+'PiCD Svenska'!H41+'PiCD Svenska'!H46+'PiCD Svenska'!H51+'PiCD Svenska'!H56+'PiCD Svenska'!H61</f>
        <v>0</v>
      </c>
      <c r="C2" s="22">
        <f>B2/12</f>
        <v>0</v>
      </c>
      <c r="D2" s="22">
        <f>50 + 10 * ((B2 - _xlfn.XLOOKUP(B7, norms[group], norms[na_m])) / _xlfn.XLOOKUP(B7, norms[group], norms[na_sd]))</f>
        <v>16.039952996474739</v>
      </c>
    </row>
    <row r="3" spans="1:4" x14ac:dyDescent="0.25">
      <c r="A3" s="27" t="s">
        <v>75</v>
      </c>
      <c r="B3">
        <f>'PiCD Svenska'!H7+'PiCD Svenska'!H12+'PiCD Svenska'!H17+'PiCD Svenska'!H22+'PiCD Svenska'!H27+'PiCD Svenska'!H32+'PiCD Svenska'!H37+'PiCD Svenska'!H42+'PiCD Svenska'!H47+'PiCD Svenska'!H52+'PiCD Svenska'!H57+'PiCD Svenska'!H62</f>
        <v>0</v>
      </c>
      <c r="C3" s="22">
        <f t="shared" ref="C3:C6" si="0">B3/12</f>
        <v>0</v>
      </c>
      <c r="D3" s="22">
        <f>50 + 10 * ((B3 - _xlfn.XLOOKUP(B7, norms[group], norms[di_m])) / _xlfn.XLOOKUP(B7, norms[group], norms[di_sd]))</f>
        <v>13.70820668693009</v>
      </c>
    </row>
    <row r="4" spans="1:4" x14ac:dyDescent="0.25">
      <c r="A4" s="27" t="s">
        <v>76</v>
      </c>
      <c r="B4">
        <f>'PiCD Svenska'!H8+'PiCD Svenska'!H13+'PiCD Svenska'!H18+'PiCD Svenska'!H23+'PiCD Svenska'!H28+'PiCD Svenska'!H33+'PiCD Svenska'!H38+'PiCD Svenska'!H43+'PiCD Svenska'!H48+'PiCD Svenska'!H53+'PiCD Svenska'!H58+'PiCD Svenska'!H63</f>
        <v>0</v>
      </c>
      <c r="C4" s="22">
        <f t="shared" si="0"/>
        <v>0</v>
      </c>
      <c r="D4" s="22">
        <f>50 + 10 * ((B4 - _xlfn.XLOOKUP(B7, norms[group], norms[det_m])) / _xlfn.XLOOKUP(B7, norms[group], norms[det_sd]))</f>
        <v>18.356164383561641</v>
      </c>
    </row>
    <row r="5" spans="1:4" x14ac:dyDescent="0.25">
      <c r="A5" s="27" t="s">
        <v>77</v>
      </c>
      <c r="B5">
        <f>'PiCD Svenska'!H9+'PiCD Svenska'!H14+'PiCD Svenska'!H19+'PiCD Svenska'!H24+'PiCD Svenska'!H29+'PiCD Svenska'!H34+'PiCD Svenska'!H39+'PiCD Svenska'!H44+'PiCD Svenska'!H49+'PiCD Svenska'!H54+'PiCD Svenska'!H59+'PiCD Svenska'!H64</f>
        <v>0</v>
      </c>
      <c r="C5" s="22">
        <f t="shared" si="0"/>
        <v>0</v>
      </c>
      <c r="D5" s="22">
        <f>50 + 10 * ((B5 - _xlfn.XLOOKUP(B7, norms[group], norms[ds_m])) / _xlfn.XLOOKUP(B7, norms[group], norms[ds_sd]))</f>
        <v>10.195758564437199</v>
      </c>
    </row>
    <row r="6" spans="1:4" ht="15.75" thickBot="1" x14ac:dyDescent="0.3">
      <c r="A6" s="30" t="s">
        <v>78</v>
      </c>
      <c r="B6" s="31">
        <f>'PiCD Svenska'!H10+'PiCD Svenska'!H15+'PiCD Svenska'!H20+'PiCD Svenska'!H25+'PiCD Svenska'!H30+'PiCD Svenska'!H35+'PiCD Svenska'!H40+'PiCD Svenska'!H45+'PiCD Svenska'!H50+'PiCD Svenska'!H55+'PiCD Svenska'!H60+'PiCD Svenska'!H65</f>
        <v>0</v>
      </c>
      <c r="C6" s="32">
        <f t="shared" si="0"/>
        <v>0</v>
      </c>
      <c r="D6" s="32">
        <f>50 + 10 * ((B6 - _xlfn.XLOOKUP(B7, norms[group], norms[an_m])) / _xlfn.XLOOKUP(B7, norms[group], norms[an_sd]))</f>
        <v>-10.160771704180071</v>
      </c>
    </row>
    <row r="7" spans="1:4" ht="15.75" thickTop="1" x14ac:dyDescent="0.25">
      <c r="A7" s="27" t="s">
        <v>84</v>
      </c>
      <c r="B7" s="40" t="s">
        <v>108</v>
      </c>
      <c r="C7" s="41"/>
      <c r="D7" s="34" t="s">
        <v>106</v>
      </c>
    </row>
    <row r="8" spans="1:4" x14ac:dyDescent="0.25">
      <c r="A8" s="36" t="s">
        <v>104</v>
      </c>
      <c r="B8" s="35" t="str">
        <f>_xlfn.XLOOKUP(B7, norms[group], norms[desc_swe])</f>
        <v>dansk normalpopulation</v>
      </c>
      <c r="C8" s="35"/>
      <c r="D8" s="35"/>
    </row>
    <row r="9" spans="1:4" ht="66" customHeight="1" x14ac:dyDescent="0.25">
      <c r="A9" s="36" t="s">
        <v>83</v>
      </c>
      <c r="B9" s="42" t="str">
        <f>_xlfn.XLOOKUP(B7, norms[group], norms[reference])</f>
        <v>Grunert, G. V., &amp; Bach, B. (2026). Personality Inventory for ICD-11 (PiCD) Trait Domains: Psychometric Properties and Cutoffs Based on General Population Norms.</v>
      </c>
      <c r="C9" s="42"/>
      <c r="D9" s="42"/>
    </row>
  </sheetData>
  <sheetProtection sheet="1" objects="1" scenarios="1"/>
  <protectedRanges>
    <protectedRange sqref="B7" name="Område1"/>
  </protectedRanges>
  <mergeCells count="2">
    <mergeCell ref="B7:C7"/>
    <mergeCell ref="B9:D9"/>
  </mergeCells>
  <dataValidations count="1">
    <dataValidation type="list" allowBlank="1" showInputMessage="1" showErrorMessage="1" sqref="B7" xr:uid="{A2A3A822-1686-481F-9A27-82F1A0A5F864}">
      <formula1>norms_groups</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6B274-7E17-4F4C-8FC0-280206785AF7}">
  <dimension ref="A1:A13"/>
  <sheetViews>
    <sheetView workbookViewId="0">
      <selection activeCell="A7" sqref="A7"/>
    </sheetView>
    <sheetView workbookViewId="1"/>
  </sheetViews>
  <sheetFormatPr defaultRowHeight="15" x14ac:dyDescent="0.25"/>
  <cols>
    <col min="1" max="1" width="56.7109375" customWidth="1"/>
  </cols>
  <sheetData>
    <row r="1" spans="1:1" ht="75" x14ac:dyDescent="0.25">
      <c r="A1" s="2" t="s">
        <v>82</v>
      </c>
    </row>
    <row r="2" spans="1:1" ht="15.75" thickBot="1" x14ac:dyDescent="0.3"/>
    <row r="3" spans="1:1" x14ac:dyDescent="0.25">
      <c r="A3" s="24" t="s">
        <v>81</v>
      </c>
    </row>
    <row r="4" spans="1:1" x14ac:dyDescent="0.25">
      <c r="A4" s="25"/>
    </row>
    <row r="5" spans="1:1" ht="75" x14ac:dyDescent="0.25">
      <c r="A5" s="26" t="str">
        <f>"PiCD är ett traitpsykologiskt självskattningsinstrument för kartläggning av personlighetsdrag enligt ICD-11. Nedan presenteras medelvärden (1 - 5) och jämförelse med normgrupp "&amp;Scoring!B8&amp;"* (medelvärde T = 50, 1 sd = 10 t-poäng)."</f>
        <v>PiCD är ett traitpsykologiskt självskattningsinstrument för kartläggning av personlighetsdrag enligt ICD-11. Nedan presenteras medelvärden (1 - 5) och jämförelse med normgrupp dansk normalpopulation* (medelvärde T = 50, 1 sd = 10 t-poäng).</v>
      </c>
    </row>
    <row r="6" spans="1:1" x14ac:dyDescent="0.25">
      <c r="A6" s="25"/>
    </row>
    <row r="7" spans="1:1" x14ac:dyDescent="0.25">
      <c r="A7" s="25" t="str">
        <f>("Negativ affekt: "&amp;ROUND(Scoring!C2,1))&amp;" (T = "&amp;ROUND(Scoring!D2,0)&amp;")"</f>
        <v>Negativ affekt: 0 (T = 16)</v>
      </c>
    </row>
    <row r="8" spans="1:1" x14ac:dyDescent="0.25">
      <c r="A8" s="25" t="str">
        <f>("Dysinhibering: "&amp;ROUND(Scoring!C3,1))&amp;" (T = "&amp;ROUND(Scoring!D3,0)&amp;")"</f>
        <v>Dysinhibering: 0 (T = 14)</v>
      </c>
    </row>
    <row r="9" spans="1:1" x14ac:dyDescent="0.25">
      <c r="A9" s="25" t="str">
        <f>("Distansering: "&amp;ROUND(Scoring!C4,1))&amp;" (T = "&amp;ROUND(Scoring!D4,0)&amp;")"</f>
        <v>Distansering: 0 (T = 18)</v>
      </c>
    </row>
    <row r="10" spans="1:1" x14ac:dyDescent="0.25">
      <c r="A10" s="25" t="str">
        <f>("Dissocialitet: "&amp;ROUND(Scoring!C5,1))&amp;" (T = "&amp;ROUND(Scoring!D5,0)&amp;")"</f>
        <v>Dissocialitet: 0 (T = 10)</v>
      </c>
    </row>
    <row r="11" spans="1:1" x14ac:dyDescent="0.25">
      <c r="A11" s="25" t="str">
        <f>("Anankasm: "&amp;ROUND(Scoring!C6,1))&amp;" (T = "&amp;ROUND(Scoring!D6,0)&amp;")"</f>
        <v>Anankasm: 0 (T = -10)</v>
      </c>
    </row>
    <row r="12" spans="1:1" x14ac:dyDescent="0.25">
      <c r="A12" s="25"/>
    </row>
    <row r="13" spans="1:1" ht="45.75" thickBot="1" x14ac:dyDescent="0.3">
      <c r="A13" s="33" t="str">
        <f>"* referens: "&amp;Scoring!B9</f>
        <v>* referens: Grunert, G. V., &amp; Bach, B. (2026). Personality Inventory for ICD-11 (PiCD) Trait Domains: Psychometric Properties and Cutoffs Based on General Population Norms.</v>
      </c>
    </row>
  </sheetData>
  <sheetProtection sheet="1" objects="1" scenarios="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F7FE6-32FD-489F-A84B-DC14F35CA0D7}">
  <dimension ref="A1:A8"/>
  <sheetViews>
    <sheetView workbookViewId="0">
      <selection activeCell="A20" sqref="A20"/>
    </sheetView>
    <sheetView workbookViewId="1">
      <selection activeCell="A8" sqref="A8"/>
    </sheetView>
  </sheetViews>
  <sheetFormatPr defaultRowHeight="15" x14ac:dyDescent="0.25"/>
  <cols>
    <col min="1" max="1" width="62.140625" customWidth="1"/>
  </cols>
  <sheetData>
    <row r="1" spans="1:1" ht="60" customHeight="1" x14ac:dyDescent="0.25">
      <c r="A1" s="23" t="s">
        <v>69</v>
      </c>
    </row>
    <row r="2" spans="1:1" ht="60" customHeight="1" x14ac:dyDescent="0.25">
      <c r="A2" s="23" t="s">
        <v>70</v>
      </c>
    </row>
    <row r="3" spans="1:1" ht="60" customHeight="1" x14ac:dyDescent="0.25">
      <c r="A3" s="23" t="s">
        <v>71</v>
      </c>
    </row>
    <row r="4" spans="1:1" ht="80.25" customHeight="1" x14ac:dyDescent="0.25">
      <c r="A4" s="23" t="s">
        <v>107</v>
      </c>
    </row>
    <row r="5" spans="1:1" ht="41.25" customHeight="1" x14ac:dyDescent="0.25">
      <c r="A5" s="43" t="s">
        <v>72</v>
      </c>
    </row>
    <row r="6" spans="1:1" ht="27" customHeight="1" x14ac:dyDescent="0.25">
      <c r="A6" s="23" t="s">
        <v>114</v>
      </c>
    </row>
    <row r="7" spans="1:1" ht="30" x14ac:dyDescent="0.25">
      <c r="A7" s="2" t="s">
        <v>113</v>
      </c>
    </row>
    <row r="8" spans="1:1" ht="30" x14ac:dyDescent="0.25">
      <c r="A8" s="23" t="s">
        <v>123</v>
      </c>
    </row>
  </sheetData>
  <sheetProtection sheet="1" objects="1" scenario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085A4-BD46-4169-B0E7-A6098F949E42}">
  <dimension ref="A1:N6"/>
  <sheetViews>
    <sheetView workbookViewId="0"/>
    <sheetView workbookViewId="1"/>
  </sheetViews>
  <sheetFormatPr defaultRowHeight="15" x14ac:dyDescent="0.25"/>
  <cols>
    <col min="1" max="1" width="25.28515625" bestFit="1" customWidth="1"/>
    <col min="2" max="2" width="8" bestFit="1" customWidth="1"/>
    <col min="3" max="3" width="8.42578125" bestFit="1" customWidth="1"/>
    <col min="4" max="4" width="7.5703125" bestFit="1" customWidth="1"/>
    <col min="5" max="5" width="8" bestFit="1" customWidth="1"/>
    <col min="6" max="6" width="8.85546875" bestFit="1" customWidth="1"/>
    <col min="7" max="7" width="9.28515625" bestFit="1" customWidth="1"/>
    <col min="8" max="8" width="8" bestFit="1" customWidth="1"/>
    <col min="9" max="9" width="8.42578125" bestFit="1" customWidth="1"/>
    <col min="10" max="10" width="8" bestFit="1" customWidth="1"/>
    <col min="11" max="11" width="8.42578125" bestFit="1" customWidth="1"/>
    <col min="12" max="12" width="32.85546875" bestFit="1" customWidth="1"/>
    <col min="13" max="13" width="41.42578125" bestFit="1" customWidth="1"/>
    <col min="14" max="14" width="175.42578125" bestFit="1" customWidth="1"/>
    <col min="15" max="15" width="255.7109375" bestFit="1" customWidth="1"/>
  </cols>
  <sheetData>
    <row r="1" spans="1:14" x14ac:dyDescent="0.25">
      <c r="A1" t="s">
        <v>98</v>
      </c>
      <c r="B1" t="s">
        <v>88</v>
      </c>
      <c r="C1" t="s">
        <v>89</v>
      </c>
      <c r="D1" t="s">
        <v>90</v>
      </c>
      <c r="E1" t="s">
        <v>91</v>
      </c>
      <c r="F1" t="s">
        <v>96</v>
      </c>
      <c r="G1" t="s">
        <v>97</v>
      </c>
      <c r="H1" t="s">
        <v>92</v>
      </c>
      <c r="I1" t="s">
        <v>93</v>
      </c>
      <c r="J1" t="s">
        <v>94</v>
      </c>
      <c r="K1" t="s">
        <v>95</v>
      </c>
      <c r="L1" t="s">
        <v>100</v>
      </c>
      <c r="M1" t="s">
        <v>101</v>
      </c>
      <c r="N1" t="s">
        <v>87</v>
      </c>
    </row>
    <row r="2" spans="1:14" x14ac:dyDescent="0.25">
      <c r="A2" t="s">
        <v>85</v>
      </c>
      <c r="B2">
        <v>31.9</v>
      </c>
      <c r="C2">
        <v>8.1</v>
      </c>
      <c r="D2">
        <v>24.2</v>
      </c>
      <c r="E2">
        <v>7.5</v>
      </c>
      <c r="F2">
        <v>25.7</v>
      </c>
      <c r="G2">
        <v>7.5</v>
      </c>
      <c r="H2">
        <v>21.8</v>
      </c>
      <c r="I2">
        <v>6.9</v>
      </c>
      <c r="J2">
        <v>39.5</v>
      </c>
      <c r="K2">
        <v>7.2</v>
      </c>
      <c r="L2" t="s">
        <v>102</v>
      </c>
      <c r="M2" t="s">
        <v>118</v>
      </c>
      <c r="N2" t="s">
        <v>105</v>
      </c>
    </row>
    <row r="3" spans="1:14" x14ac:dyDescent="0.25">
      <c r="A3" t="s">
        <v>86</v>
      </c>
      <c r="B3">
        <v>42.3</v>
      </c>
      <c r="C3">
        <v>8.4</v>
      </c>
      <c r="D3">
        <v>27.8</v>
      </c>
      <c r="E3">
        <v>8.5</v>
      </c>
      <c r="F3">
        <v>29.4</v>
      </c>
      <c r="G3">
        <v>8.8000000000000007</v>
      </c>
      <c r="H3">
        <v>23.8</v>
      </c>
      <c r="I3">
        <v>7.5</v>
      </c>
      <c r="J3">
        <v>40.1</v>
      </c>
      <c r="K3">
        <v>7.2</v>
      </c>
      <c r="L3" t="s">
        <v>103</v>
      </c>
      <c r="M3" t="s">
        <v>119</v>
      </c>
      <c r="N3" t="s">
        <v>105</v>
      </c>
    </row>
    <row r="4" spans="1:14" x14ac:dyDescent="0.25">
      <c r="A4" t="s">
        <v>108</v>
      </c>
      <c r="B4">
        <v>28.9</v>
      </c>
      <c r="C4">
        <v>8.51</v>
      </c>
      <c r="D4">
        <v>23.88</v>
      </c>
      <c r="E4">
        <v>6.58</v>
      </c>
      <c r="F4">
        <v>25.41</v>
      </c>
      <c r="G4">
        <v>8.0299999999999994</v>
      </c>
      <c r="H4">
        <v>24.4</v>
      </c>
      <c r="I4">
        <v>6.13</v>
      </c>
      <c r="J4">
        <v>37.42</v>
      </c>
      <c r="K4">
        <v>6.22</v>
      </c>
      <c r="L4" t="s">
        <v>111</v>
      </c>
      <c r="M4" t="s">
        <v>120</v>
      </c>
      <c r="N4" t="s">
        <v>110</v>
      </c>
    </row>
    <row r="5" spans="1:14" x14ac:dyDescent="0.25">
      <c r="A5" t="s">
        <v>109</v>
      </c>
      <c r="B5">
        <v>29.47</v>
      </c>
      <c r="C5">
        <v>8.6300000000000008</v>
      </c>
      <c r="D5">
        <v>24.27</v>
      </c>
      <c r="E5">
        <v>6.87</v>
      </c>
      <c r="F5">
        <v>26.08</v>
      </c>
      <c r="G5">
        <v>8.27</v>
      </c>
      <c r="H5">
        <v>24.86</v>
      </c>
      <c r="I5">
        <v>6.51</v>
      </c>
      <c r="J5">
        <v>37.64</v>
      </c>
      <c r="K5">
        <v>6.34</v>
      </c>
      <c r="L5" t="s">
        <v>112</v>
      </c>
      <c r="M5" t="s">
        <v>122</v>
      </c>
      <c r="N5" t="s">
        <v>110</v>
      </c>
    </row>
    <row r="6" spans="1:14" x14ac:dyDescent="0.25">
      <c r="A6" t="s">
        <v>116</v>
      </c>
      <c r="B6">
        <v>33.479999999999997</v>
      </c>
      <c r="C6">
        <v>7.8</v>
      </c>
      <c r="D6">
        <v>25.92</v>
      </c>
      <c r="E6">
        <v>6.84</v>
      </c>
      <c r="F6">
        <v>26.4</v>
      </c>
      <c r="G6">
        <v>7.2</v>
      </c>
      <c r="H6">
        <v>24.72</v>
      </c>
      <c r="I6">
        <v>6.6</v>
      </c>
      <c r="J6">
        <v>39.119999999999997</v>
      </c>
      <c r="K6">
        <v>5.88</v>
      </c>
      <c r="L6" t="s">
        <v>117</v>
      </c>
      <c r="M6" t="s">
        <v>121</v>
      </c>
      <c r="N6" t="s">
        <v>115</v>
      </c>
    </row>
  </sheetData>
  <sheetProtection sheet="1" objects="1" scenarios="1"/>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5</vt:i4>
      </vt:variant>
    </vt:vector>
  </HeadingPairs>
  <TitlesOfParts>
    <vt:vector size="5" baseType="lpstr">
      <vt:lpstr>PiCD Svenska</vt:lpstr>
      <vt:lpstr>Scoring</vt:lpstr>
      <vt:lpstr>Sammanfattning</vt:lpstr>
      <vt:lpstr>Information</vt:lpstr>
      <vt:lpstr>Normgrupper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2025-07-11T07:12:35Z</dcterms:created>
  <dcterms:modified xsi:type="dcterms:W3CDTF">2026-05-25T12:51:03Z</dcterms:modified>
</cp:coreProperties>
</file>